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rk1" sheetId="1" r:id="rId1"/>
  </sheets>
  <definedNames>
    <definedName name="Pal_Workbook_GUID" hidden="1">"FGZVR81I96ANPMYTTIKH8CHK"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</definedNames>
  <calcPr calcId="145621"/>
</workbook>
</file>

<file path=xl/calcChain.xml><?xml version="1.0" encoding="utf-8"?>
<calcChain xmlns="http://schemas.openxmlformats.org/spreadsheetml/2006/main">
  <c r="Q10" i="1" l="1"/>
  <c r="P10" i="1"/>
  <c r="S6" i="1" l="1"/>
  <c r="R6" i="1"/>
  <c r="Q6" i="1"/>
  <c r="P6" i="1"/>
  <c r="O6" i="1"/>
  <c r="I6" i="1"/>
  <c r="H6" i="1"/>
  <c r="G6" i="1"/>
  <c r="F6" i="1"/>
  <c r="E6" i="1"/>
  <c r="C6" i="1"/>
  <c r="S5" i="1"/>
  <c r="R5" i="1"/>
  <c r="Q5" i="1"/>
  <c r="P5" i="1"/>
  <c r="I5" i="1"/>
  <c r="H5" i="1"/>
  <c r="G5" i="1"/>
  <c r="F5" i="1"/>
  <c r="E5" i="1"/>
  <c r="C5" i="1"/>
  <c r="S12" i="1"/>
  <c r="O12" i="1"/>
  <c r="N12" i="1"/>
  <c r="H12" i="1"/>
  <c r="E12" i="1"/>
  <c r="C12" i="1"/>
  <c r="S11" i="1" l="1"/>
  <c r="N11" i="1"/>
  <c r="M11" i="1"/>
  <c r="I11" i="1"/>
  <c r="H11" i="1"/>
  <c r="G11" i="1"/>
  <c r="E11" i="1"/>
  <c r="C11" i="1"/>
  <c r="S10" i="1"/>
  <c r="R10" i="1"/>
  <c r="O10" i="1"/>
  <c r="I10" i="1"/>
  <c r="H10" i="1"/>
  <c r="G10" i="1"/>
  <c r="F10" i="1"/>
  <c r="E10" i="1"/>
  <c r="C10" i="1"/>
  <c r="S9" i="1"/>
  <c r="I9" i="1"/>
  <c r="H9" i="1"/>
  <c r="G9" i="1"/>
  <c r="F9" i="1"/>
  <c r="E9" i="1"/>
  <c r="C9" i="1"/>
  <c r="S8" i="1"/>
  <c r="R8" i="1"/>
  <c r="P8" i="1"/>
  <c r="I8" i="1"/>
  <c r="H8" i="1"/>
  <c r="G8" i="1"/>
  <c r="F8" i="1"/>
  <c r="E8" i="1"/>
  <c r="C8" i="1"/>
  <c r="S7" i="1"/>
  <c r="H7" i="1"/>
  <c r="G7" i="1"/>
  <c r="E7" i="1"/>
  <c r="C7" i="1"/>
</calcChain>
</file>

<file path=xl/sharedStrings.xml><?xml version="1.0" encoding="utf-8"?>
<sst xmlns="http://schemas.openxmlformats.org/spreadsheetml/2006/main" count="73" uniqueCount="28">
  <si>
    <t>Vårbyg</t>
  </si>
  <si>
    <t>Vinterbyg</t>
  </si>
  <si>
    <t>Vinterhvede</t>
  </si>
  <si>
    <t>Triticale</t>
  </si>
  <si>
    <t>Rug</t>
  </si>
  <si>
    <t>Havre</t>
  </si>
  <si>
    <t>Alm. rajgræs</t>
  </si>
  <si>
    <t>It.rajgræs</t>
  </si>
  <si>
    <t>Rødkløver</t>
  </si>
  <si>
    <t>Hvidkløver</t>
  </si>
  <si>
    <t>Fabriksroer</t>
  </si>
  <si>
    <t>Spisekartofler</t>
  </si>
  <si>
    <t>Læggekartofler</t>
  </si>
  <si>
    <t>Proceskartofler</t>
  </si>
  <si>
    <t>Stivelseskartofler</t>
  </si>
  <si>
    <t>Raps</t>
  </si>
  <si>
    <t>Rødsvingel</t>
  </si>
  <si>
    <t>Sydjylland</t>
  </si>
  <si>
    <t>Lerjord</t>
  </si>
  <si>
    <t>Sandjord</t>
  </si>
  <si>
    <t>Jordtype</t>
  </si>
  <si>
    <t>Hkg pr. ha
Region</t>
  </si>
  <si>
    <t>Nordjylland</t>
  </si>
  <si>
    <t>Midtjylland</t>
  </si>
  <si>
    <t>Sjælland</t>
  </si>
  <si>
    <t>Udbyttefordelinger på basis af målte udbytter i perioden 2009 - 2013</t>
  </si>
  <si>
    <t>Fordelingsformler, der kun kan læses med @Risk installeret</t>
  </si>
  <si>
    <t>Middelværdien af fordelingerne. Se worddokument for en grafisk fremstilling af alle fordellinger.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</si>
</sst>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.0_ ;_ * \-#,##0.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textRotation="45"/>
    </xf>
    <xf numFmtId="0" fontId="0" fillId="2" borderId="1" xfId="0" applyFill="1" applyBorder="1" applyAlignment="1">
      <alignment horizontal="center" textRotation="45"/>
    </xf>
    <xf numFmtId="164" fontId="0" fillId="0" borderId="0" xfId="1" applyNumberFormat="1" applyFont="1" applyFill="1"/>
    <xf numFmtId="0" fontId="2" fillId="0" borderId="0" xfId="0" applyFont="1" applyAlignment="1">
      <alignment horizontal="left" vertical="top" wrapText="1"/>
    </xf>
    <xf numFmtId="164" fontId="0" fillId="3" borderId="0" xfId="1" applyNumberFormat="1" applyFont="1" applyFill="1"/>
    <xf numFmtId="164" fontId="0" fillId="0" borderId="0" xfId="1" applyNumberFormat="1" applyFont="1" applyAlignment="1">
      <alignment horizontal="center" textRotation="45"/>
    </xf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Komma" xfId="1" builtinId="3"/>
    <cellStyle name="Normal" xfId="0" builtinId="0"/>
  </cellStyles>
  <dxfs count="44"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FFFFFF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J21" sqref="J21"/>
    </sheetView>
  </sheetViews>
  <sheetFormatPr defaultRowHeight="15" x14ac:dyDescent="0.25"/>
  <cols>
    <col min="1" max="1" width="16.28515625" customWidth="1"/>
    <col min="2" max="2" width="11.7109375" customWidth="1"/>
    <col min="3" max="19" width="10.42578125" style="3" customWidth="1"/>
  </cols>
  <sheetData>
    <row r="1" spans="1:21" ht="23.25" x14ac:dyDescent="0.35">
      <c r="A1" s="2" t="s">
        <v>25</v>
      </c>
    </row>
    <row r="3" spans="1:21" x14ac:dyDescent="0.25">
      <c r="A3" t="s">
        <v>26</v>
      </c>
    </row>
    <row r="4" spans="1:21" ht="75" x14ac:dyDescent="0.25">
      <c r="A4" s="6" t="s">
        <v>21</v>
      </c>
      <c r="B4" s="1" t="s">
        <v>20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16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</row>
    <row r="5" spans="1:21" x14ac:dyDescent="0.25">
      <c r="A5" t="s">
        <v>17</v>
      </c>
      <c r="B5" t="s">
        <v>18</v>
      </c>
      <c r="C5" s="7">
        <f ca="1">_xll.RiskWeibull(4.4555,36.229,_xll.RiskShift(22.173),_xll.RiskName("Varbyg_hkg.ha"))</f>
        <v>55.215552497128712</v>
      </c>
      <c r="D5" s="8"/>
      <c r="E5" s="7">
        <f ca="1">_xll.RiskWeibull(5.5455,48.193,_xll.RiskShift(27.514),_xll.RiskName("Vhvede_hkg.ha"))</f>
        <v>72.026645454453913</v>
      </c>
      <c r="F5" s="7">
        <f ca="1">_xll.RiskExtvalueMin(56.6544,7.6374,_xll.RiskName("Triticale_hkg.ha"))</f>
        <v>52.245973080881036</v>
      </c>
      <c r="G5" s="7">
        <f ca="1">_xll.RiskWeibull(2.2878,20.525,_xll.RiskShift(42.318),_xll.RiskName("Rug_hkg.ha"))</f>
        <v>60.500338761678634</v>
      </c>
      <c r="H5" s="7">
        <f ca="1">_xll.RiskWeibull(4.7509,42.799,_xll.RiskShift(13.818),_xll.RiskName("havre_hkg.ha"))</f>
        <v>52.998495190708397</v>
      </c>
      <c r="I5" s="7">
        <f ca="1">_xll.RiskExtvalueMin(15.7724,2.579,_xll.RiskName("Alm.rajgraes_hkg.ha"))</f>
        <v>14.283760800218946</v>
      </c>
      <c r="J5" s="8"/>
      <c r="K5" s="8"/>
      <c r="L5" s="8"/>
      <c r="M5" s="8"/>
      <c r="N5" s="8"/>
      <c r="O5" s="8"/>
      <c r="P5" s="7">
        <f ca="1">_xll.RiskExtvalue(238.472,49.398,_xll.RiskName("Laeg_kart_hkg.ha"))</f>
        <v>266.98529941480592</v>
      </c>
      <c r="Q5" s="7">
        <f ca="1">_xll.RiskExtvalue(362.508,32.203,_xll.RiskName("Pr_kart_hkg.ha"))</f>
        <v>381.09607605682402</v>
      </c>
      <c r="R5" s="7">
        <f ca="1">_xll.RiskExtvalueMin(465.5132,38.9941,_xll.RiskName("St_kart_hkg.ha"))</f>
        <v>443.00519464126313</v>
      </c>
      <c r="S5" s="7">
        <f ca="1">_xll.RiskWeibull(5.201,25.382,_xll.RiskShift(14.6),_xll.RiskName("Raps_hkg.ha"))</f>
        <v>37.957969087558268</v>
      </c>
    </row>
    <row r="6" spans="1:21" x14ac:dyDescent="0.25">
      <c r="A6" t="s">
        <v>17</v>
      </c>
      <c r="B6" t="s">
        <v>19</v>
      </c>
      <c r="C6" s="7">
        <f ca="1">_xll.RiskWeibull(4.3923,33.548,_xll.RiskShift(20.6),_xll.RiskName("Varbyg_hkg.ha"))</f>
        <v>51.172018470472651</v>
      </c>
      <c r="D6" s="8"/>
      <c r="E6" s="7">
        <f ca="1">_xll.RiskWeibull(4.3717,40.413,_xll.RiskShift(28.544),_xll.RiskName("Vhvede_hkg.ha"))</f>
        <v>65.362008099535331</v>
      </c>
      <c r="F6" s="7">
        <f ca="1">_xll.RiskNormal(40.348,11.024,_xll.RiskName("Triticale_hkg.ha"))</f>
        <v>40.347999999999999</v>
      </c>
      <c r="G6" s="7">
        <f ca="1">_xll.RiskWeibull(4.1893,44.29,_xll.RiskShift(11.534),_xll.RiskName("Rug_hkg.ha"))</f>
        <v>51.784936083814273</v>
      </c>
      <c r="H6" s="7">
        <f ca="1">_xll.RiskWeibull(5.9256,49.66,_xll.RiskShift(3.5486),_xll.RiskName("havre_hkg.ha"))</f>
        <v>49.587266310791449</v>
      </c>
      <c r="I6" s="7">
        <f ca="1">_xll.RiskExtvalueMin(11.7957,0.66606,_xll.RiskName("Alm.rajgraes_hkg.ha"))</f>
        <v>11.411239734235686</v>
      </c>
      <c r="J6" s="8"/>
      <c r="K6" s="8"/>
      <c r="L6" s="8"/>
      <c r="M6" s="8"/>
      <c r="N6" s="8"/>
      <c r="O6" s="7">
        <f ca="1">_xll.RiskExtvalue(279.264,32.803,_xll.RiskName("Sp_kart_hkg.ha"))</f>
        <v>298.198405455765</v>
      </c>
      <c r="P6" s="7">
        <f ca="1">_xll.RiskExtvalue(243.928,41.423,_xll.RiskName("Laeg_kart_hkg.ha"))</f>
        <v>267.83800448721621</v>
      </c>
      <c r="Q6" s="7">
        <f ca="1">_xll.RiskExtvalueMin(430.7446,41.8389,_xll.RiskName("Pr_kart_hkg.ha"))</f>
        <v>406.59453151775125</v>
      </c>
      <c r="R6" s="7">
        <f ca="1">_xll.RiskExtvalue(429.131,47.614,_xll.RiskName("St_kart_hkg.ha"))</f>
        <v>456.61454666862153</v>
      </c>
      <c r="S6" s="7">
        <f ca="1">_xll.RiskWeibull(2.3746,13.796,_xll.RiskShift(20.328),_xll.RiskName("Raps_hkg.ha"))</f>
        <v>32.555607945686923</v>
      </c>
    </row>
    <row r="7" spans="1:21" x14ac:dyDescent="0.25">
      <c r="A7" t="s">
        <v>22</v>
      </c>
      <c r="B7" t="s">
        <v>18</v>
      </c>
      <c r="C7" s="7">
        <f ca="1">_xll.RiskWeibull(5.5115,55.929,_xll.RiskShift(5.5356),_xll.RiskName("Varbyg_hkg.ha"))</f>
        <v>57.17545572805588</v>
      </c>
      <c r="D7" s="5"/>
      <c r="E7" s="7">
        <f ca="1">_xll.RiskWeibull(3.9317,41.396,_xll.RiskShift(35.462),_xll.RiskName("Vhvede_hkg.ha"))</f>
        <v>72.946813795250065</v>
      </c>
      <c r="F7" s="5"/>
      <c r="G7" s="7">
        <f ca="1">_xll.RiskExtvalue(41.3603,8.5003,_xll.RiskName("Rug_hkg.ha"))</f>
        <v>46.266806316362505</v>
      </c>
      <c r="H7" s="7">
        <f ca="1">_xll.RiskWeibull(8.4712,85.272,_xll.RiskShift(-31.262),_xll.RiskName("havre_hkg.ha"))</f>
        <v>49.262202673593876</v>
      </c>
      <c r="I7" s="5"/>
      <c r="J7" s="5"/>
      <c r="K7" s="5"/>
      <c r="L7" s="5"/>
      <c r="M7" s="5"/>
      <c r="N7" s="5"/>
      <c r="O7" s="5"/>
      <c r="P7" s="5"/>
      <c r="Q7" s="5"/>
      <c r="R7" s="5"/>
      <c r="S7" s="7">
        <f ca="1">_xll.RiskWeibull(1.843,12.646,_xll.RiskShift(25.035),_xll.RiskName("Raps_hkg.ha"))</f>
        <v>36.269062329062891</v>
      </c>
    </row>
    <row r="8" spans="1:21" x14ac:dyDescent="0.25">
      <c r="A8" t="s">
        <v>22</v>
      </c>
      <c r="B8" t="s">
        <v>19</v>
      </c>
      <c r="C8" s="7">
        <f ca="1">_xll.RiskWeibull(5.2918,42.09,_xll.RiskShift(11.392),_xll.RiskName("Varbyg_hkg.ha"))</f>
        <v>50.164108715011366</v>
      </c>
      <c r="D8" s="5"/>
      <c r="E8" s="7">
        <f ca="1">_xll.RiskWeibull(5.2102,46.74,_xll.RiskShift(19.946),_xll.RiskName("Vhvede_hkg.ha"))</f>
        <v>62.963191034380358</v>
      </c>
      <c r="F8" s="7">
        <f ca="1">_xll.RiskWeibull(3.1938,23.058,_xll.RiskShift(29.344),_xll.RiskName("Triticale_hkg.ha"))</f>
        <v>49.994043441351451</v>
      </c>
      <c r="G8" s="7">
        <f ca="1">_xll.RiskWeibull(2.3714,32.101,_xll.RiskShift(23.113),_xll.RiskName("Rug_hkg.ha"))</f>
        <v>51.56397106740792</v>
      </c>
      <c r="H8" s="7">
        <f ca="1">_xll.RiskWeibull(3.9689,31.307,_xll.RiskShift(21.618),_xll.RiskName("havre_hkg.ha"))</f>
        <v>49.982166254946812</v>
      </c>
      <c r="I8" s="7">
        <f ca="1">_xll.RiskWeibull(9.3331,24.961,_xll.RiskShift(-9.6398),_xll.RiskName("Alm.rajgraes_hkg.ha"))</f>
        <v>14.035935093192185</v>
      </c>
      <c r="J8" s="5"/>
      <c r="K8" s="5"/>
      <c r="L8" s="5"/>
      <c r="M8" s="5"/>
      <c r="N8" s="5"/>
      <c r="O8" s="5"/>
      <c r="P8" s="7">
        <f ca="1">_xll.RiskExtvalueMin(290.0603,53.8321,_xll.RiskName("Laeg_kart_hkg.ha"))</f>
        <v>258.98756860545416</v>
      </c>
      <c r="Q8" s="5"/>
      <c r="R8" s="7">
        <f ca="1">_xll.RiskWeibull(5.9988,387.52,_xll.RiskShift(85.371),_xll.RiskName("St_kart_hkg.ha"))</f>
        <v>444.87681555455697</v>
      </c>
      <c r="S8" s="7">
        <f ca="1">_xll.RiskWeibull(4.1327,23.636,_xll.RiskShift(11.069),_xll.RiskName("Raps_hkg.ha"))</f>
        <v>32.532712088810634</v>
      </c>
    </row>
    <row r="9" spans="1:21" x14ac:dyDescent="0.25">
      <c r="A9" t="s">
        <v>23</v>
      </c>
      <c r="B9" t="s">
        <v>18</v>
      </c>
      <c r="C9" s="7">
        <f ca="1">_xll.RiskWeibull(4.9122,43.505,_xll.RiskShift(15.056),_xll.RiskName("Varbyg_hkg.ha"))</f>
        <v>54.960001962137049</v>
      </c>
      <c r="D9" s="5"/>
      <c r="E9" s="7">
        <f ca="1">_xll.RiskWeibull(5.4961,54.306,_xll.RiskShift(21.718),_xll.RiskName("Vhvede_hkg.ha"))</f>
        <v>71.851356908519392</v>
      </c>
      <c r="F9" s="7">
        <f ca="1">_xll.RiskWeibull(4.0087,35.652,_xll.RiskShift(27.976),_xll.RiskName("Triticale_hkg.ha"))</f>
        <v>60.295055038696987</v>
      </c>
      <c r="G9" s="7">
        <f ca="1">_xll.RiskExtvalueMin(60.3933,7.6158,_xll.RiskName("Rug_hkg.ha"))</f>
        <v>55.99734093924291</v>
      </c>
      <c r="H9" s="7">
        <f ca="1">_xll.RiskWeibull(4.323,43.009,_xll.RiskShift(11.122),_xll.RiskName("havre_hkg.ha"))</f>
        <v>50.279678650009075</v>
      </c>
      <c r="I9" s="7">
        <f ca="1">_xll.RiskWeibull(2.2257,6.1458,_xll.RiskShift(7.9552),_xll.RiskName("Alm.rajgraes_hkg.ha"))</f>
        <v>13.398342338905424</v>
      </c>
      <c r="J9" s="5"/>
      <c r="K9" s="5"/>
      <c r="L9" s="5"/>
      <c r="M9" s="5"/>
      <c r="N9" s="5"/>
      <c r="O9" s="5"/>
      <c r="P9" s="5"/>
      <c r="Q9" s="5"/>
      <c r="R9" s="5"/>
      <c r="S9" s="7">
        <f ca="1">_xll.RiskWeibull(4.7658,26.353,_xll.RiskShift(11.754),_xll.RiskName("Raps_hkg.ha"))</f>
        <v>35.883332625912971</v>
      </c>
    </row>
    <row r="10" spans="1:21" x14ac:dyDescent="0.25">
      <c r="A10" t="s">
        <v>23</v>
      </c>
      <c r="B10" t="s">
        <v>19</v>
      </c>
      <c r="C10" s="7">
        <f ca="1">_xll.RiskWeibull(5.3464,40.921,_xll.RiskShift(13.504),_xll.RiskName("Varbyg_hkg.ha"))</f>
        <v>51.221406060062698</v>
      </c>
      <c r="D10" s="5"/>
      <c r="E10" s="7">
        <f ca="1">_xll.RiskWeibull(4.4274,39.914,_xll.RiskShift(29.219),_xll.RiskName("Vhvede_hkg.ha"))</f>
        <v>65.609089054954012</v>
      </c>
      <c r="F10" s="7">
        <f ca="1">_xll.RiskExtvalueMin(56.7863,8.5055,_xll.RiskName("Triticale_hkg.ha"))</f>
        <v>51.87679216218001</v>
      </c>
      <c r="G10" s="7">
        <f ca="1">_xll.RiskWeibull(3.2122,28.306,_xll.RiskShift(22.406),_xll.RiskName("Rug_hkg.ha"))</f>
        <v>47.763060380491368</v>
      </c>
      <c r="H10" s="7">
        <f ca="1">_xll.RiskWeibull(4.7808,43.465,_xll.RiskShift(9.3042),_xll.RiskName("havre_hkg.ha"))</f>
        <v>49.108881226828657</v>
      </c>
      <c r="I10" s="7">
        <f ca="1">_xll.RiskWeibull(4.6657,13.555,_xll.RiskShift(0.31353),_xll.RiskName("Alm.rajgraes_hkg.ha"))</f>
        <v>12.709467885941459</v>
      </c>
      <c r="J10" s="5"/>
      <c r="K10" s="5"/>
      <c r="L10" s="5"/>
      <c r="M10" s="5"/>
      <c r="N10" s="5"/>
      <c r="O10" s="7">
        <f ca="1">_xll.RiskExtvalueMin(305.6052,28.3707,_xll.RiskName("Sp_kart_hkg.ha"))</f>
        <v>289.22918753577812</v>
      </c>
      <c r="P10" s="7">
        <f ca="1">_xll.RiskExtvalueMin(299.0882,42.757,_xll.RiskName("Laeg_kart_hkg.ha"))</f>
        <v>274.40818981580514</v>
      </c>
      <c r="Q10" s="7">
        <f ca="1">_xll.RiskLogistic(380.97,33.948,_xll.RiskName("Pr_kart_hkg.ha"))</f>
        <v>380.97</v>
      </c>
      <c r="R10" s="7">
        <f ca="1">_xll.RiskWeibull(3.2439,191.85,_xll.RiskShift(238.03),_xll.RiskName("St_kart_hkg.ha"))</f>
        <v>409.975631040748</v>
      </c>
      <c r="S10" s="7">
        <f ca="1">_xll.RiskWeibull(2.6028,16.45,_xll.RiskShift(18.742),_xll.RiskName("Raps_hkg.ha"))</f>
        <v>33.3535301343844</v>
      </c>
    </row>
    <row r="11" spans="1:21" x14ac:dyDescent="0.25">
      <c r="A11" t="s">
        <v>24</v>
      </c>
      <c r="B11" t="s">
        <v>18</v>
      </c>
      <c r="C11" s="7">
        <f ca="1">_xll.RiskWeibull(5.5232,45.396,_xll.RiskShift(19.869),_xll.RiskName("Varbyg_hkg.ha"))</f>
        <v>61.788665765538703</v>
      </c>
      <c r="D11" s="8"/>
      <c r="E11" s="7">
        <f ca="1">_xll.RiskWeibull(6.9897,69.725,_xll.RiskShift(12.669),_xll.RiskName("Vhvede_hkg.ha"))</f>
        <v>77.88738862229323</v>
      </c>
      <c r="F11" s="8"/>
      <c r="G11" s="7">
        <f ca="1">_xll.RiskExtvalueMin(66.5238,14.1309,_xll.RiskName("Rug_hkg.ha"))</f>
        <v>58.367223160842926</v>
      </c>
      <c r="H11" s="7">
        <f ca="1">_xll.RiskWeibull(6.2918,65.594,_xll.RiskShift(-7.9482),_xll.RiskName("havre_hkg.ha"))</f>
        <v>53.063456209044212</v>
      </c>
      <c r="I11" s="7">
        <f ca="1">_xll.RiskExtvalue(12.5321,1.8601,_xll.RiskName("Alm.rajgraes_hkg.ha"))</f>
        <v>13.60577885828334</v>
      </c>
      <c r="J11" s="8"/>
      <c r="K11" s="8"/>
      <c r="L11" s="8"/>
      <c r="M11" s="7">
        <f ca="1">_xll.RiskWeibull(2.5622,3.1197,_xll.RiskShift(2.7165),_xll.RiskName("Hv_klover_hkg.ha"))</f>
        <v>5.4862816518409119</v>
      </c>
      <c r="N11" s="7">
        <f ca="1">_xll.RiskExtvalueMin(122.1003,13.3832,_xll.RiskName("Fa_roer_hkg.ha"))</f>
        <v>114.37530731348981</v>
      </c>
      <c r="O11" s="8"/>
      <c r="P11" s="8"/>
      <c r="Q11" s="8"/>
      <c r="R11" s="8"/>
      <c r="S11" s="7">
        <f ca="1">_xll.RiskExtvalueMin(41.1145,4.9352,_xll.RiskName("Raps_hkg.ha"))</f>
        <v>38.265825250577954</v>
      </c>
    </row>
    <row r="12" spans="1:21" x14ac:dyDescent="0.25">
      <c r="A12" t="s">
        <v>24</v>
      </c>
      <c r="B12" t="s">
        <v>19</v>
      </c>
      <c r="C12" s="7">
        <f ca="1">_xll.RiskWeibull(2.2068,25.717,_xll.RiskShift(32.575),_xll.RiskName("Varbyg_hkg.ha"))</f>
        <v>55.350853205015113</v>
      </c>
      <c r="D12" s="8"/>
      <c r="E12" s="7">
        <f ca="1">_xll.RiskWeibull(4.2969,44.66,_xll.RiskShift(30.438),_xll.RiskName("Vhvede_hkg.ha"))</f>
        <v>71.084602360588633</v>
      </c>
      <c r="F12" s="8"/>
      <c r="G12" s="8"/>
      <c r="H12" s="7">
        <f ca="1">_xll.RiskExtvalueMin(52.8326,6.774,_xll.RiskName("havre_hkg.ha"))</f>
        <v>48.922541085957015</v>
      </c>
      <c r="I12" s="8"/>
      <c r="J12" s="8"/>
      <c r="K12" s="8"/>
      <c r="L12" s="8"/>
      <c r="M12" s="8"/>
      <c r="N12" s="7">
        <f ca="1">_xll.RiskExtvalue(102.979,12.531,_xll.RiskName("Fa_roer_hkg.ha"))</f>
        <v>110.21208949688111</v>
      </c>
      <c r="O12" s="7">
        <f ca="1">_xll.RiskExtvalue(302.957,36.859,_xll.RiskName("Sp_kart_hkg.ha"))</f>
        <v>324.23259219260558</v>
      </c>
      <c r="P12" s="8"/>
      <c r="Q12" s="8"/>
      <c r="R12" s="8"/>
      <c r="S12" s="7">
        <f ca="1">_xll.RiskExtvalueMin(37.6991,3.2578,_xll.RiskName("Raps_hkg.ha"))</f>
        <v>35.818646806883791</v>
      </c>
    </row>
    <row r="13" spans="1:21" s="9" customFormat="1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1" s="9" customFormat="1" x14ac:dyDescent="0.25">
      <c r="A14" s="9" t="s">
        <v>27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21" s="9" customFormat="1" ht="75" x14ac:dyDescent="0.25">
      <c r="A15" s="6" t="s">
        <v>21</v>
      </c>
      <c r="B15" s="1" t="s">
        <v>20</v>
      </c>
      <c r="C15" s="4" t="s">
        <v>0</v>
      </c>
      <c r="D15" s="4" t="s">
        <v>1</v>
      </c>
      <c r="E15" s="4" t="s">
        <v>2</v>
      </c>
      <c r="F15" s="4" t="s">
        <v>3</v>
      </c>
      <c r="G15" s="4" t="s">
        <v>4</v>
      </c>
      <c r="H15" s="4" t="s">
        <v>5</v>
      </c>
      <c r="I15" s="4" t="s">
        <v>6</v>
      </c>
      <c r="J15" s="4" t="s">
        <v>7</v>
      </c>
      <c r="K15" s="4" t="s">
        <v>16</v>
      </c>
      <c r="L15" s="4" t="s">
        <v>8</v>
      </c>
      <c r="M15" s="4" t="s">
        <v>9</v>
      </c>
      <c r="N15" s="4" t="s">
        <v>10</v>
      </c>
      <c r="O15" s="4" t="s">
        <v>11</v>
      </c>
      <c r="P15" s="4" t="s">
        <v>12</v>
      </c>
      <c r="Q15" s="4" t="s">
        <v>13</v>
      </c>
      <c r="R15" s="4" t="s">
        <v>14</v>
      </c>
      <c r="S15" s="4" t="s">
        <v>15</v>
      </c>
      <c r="T15"/>
      <c r="U15"/>
    </row>
    <row r="16" spans="1:21" s="9" customFormat="1" x14ac:dyDescent="0.25">
      <c r="A16" t="s">
        <v>17</v>
      </c>
      <c r="B16" t="s">
        <v>18</v>
      </c>
      <c r="C16" s="7">
        <v>55.215552497128712</v>
      </c>
      <c r="D16" s="8"/>
      <c r="E16" s="7">
        <v>72.026645454453913</v>
      </c>
      <c r="F16" s="7">
        <v>52.245973080881036</v>
      </c>
      <c r="G16" s="7">
        <v>60.500338761678634</v>
      </c>
      <c r="H16" s="7">
        <v>52.998495190708397</v>
      </c>
      <c r="I16" s="7">
        <v>14.283760800218946</v>
      </c>
      <c r="J16" s="8"/>
      <c r="K16" s="8"/>
      <c r="L16" s="8"/>
      <c r="M16" s="8"/>
      <c r="N16" s="8"/>
      <c r="O16" s="8"/>
      <c r="P16" s="7">
        <v>266.98529941480592</v>
      </c>
      <c r="Q16" s="7">
        <v>381.09607605682402</v>
      </c>
      <c r="R16" s="7">
        <v>443.00519464126313</v>
      </c>
      <c r="S16" s="7">
        <v>37.957969087558268</v>
      </c>
      <c r="T16"/>
      <c r="U16"/>
    </row>
    <row r="17" spans="1:21" s="9" customFormat="1" x14ac:dyDescent="0.25">
      <c r="A17" t="s">
        <v>17</v>
      </c>
      <c r="B17" t="s">
        <v>19</v>
      </c>
      <c r="C17" s="7">
        <v>51.172018470472651</v>
      </c>
      <c r="D17" s="8"/>
      <c r="E17" s="7">
        <v>65.362008099535331</v>
      </c>
      <c r="F17" s="7">
        <v>40.347999999999999</v>
      </c>
      <c r="G17" s="7">
        <v>51.784936083814273</v>
      </c>
      <c r="H17" s="7">
        <v>49.587266310791449</v>
      </c>
      <c r="I17" s="7">
        <v>11.411239734235686</v>
      </c>
      <c r="J17" s="8"/>
      <c r="K17" s="8"/>
      <c r="L17" s="8"/>
      <c r="M17" s="8"/>
      <c r="N17" s="8"/>
      <c r="O17" s="7">
        <v>298.198405455765</v>
      </c>
      <c r="P17" s="7">
        <v>267.83800448721621</v>
      </c>
      <c r="Q17" s="7">
        <v>406.59453151775125</v>
      </c>
      <c r="R17" s="7">
        <v>456.61454666862153</v>
      </c>
      <c r="S17" s="7">
        <v>32.555607945686923</v>
      </c>
      <c r="T17"/>
      <c r="U17"/>
    </row>
    <row r="18" spans="1:21" s="9" customFormat="1" x14ac:dyDescent="0.25">
      <c r="A18" t="s">
        <v>22</v>
      </c>
      <c r="B18" t="s">
        <v>18</v>
      </c>
      <c r="C18" s="7">
        <v>57.17545572805588</v>
      </c>
      <c r="D18" s="5"/>
      <c r="E18" s="7">
        <v>72.946813795250065</v>
      </c>
      <c r="F18" s="5"/>
      <c r="G18" s="7">
        <v>46.266806316362505</v>
      </c>
      <c r="H18" s="7">
        <v>49.262202673593876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7">
        <v>36.269062329062891</v>
      </c>
      <c r="T18"/>
      <c r="U18"/>
    </row>
    <row r="19" spans="1:21" s="9" customFormat="1" x14ac:dyDescent="0.25">
      <c r="A19" t="s">
        <v>22</v>
      </c>
      <c r="B19" t="s">
        <v>19</v>
      </c>
      <c r="C19" s="7">
        <v>50.164108715011366</v>
      </c>
      <c r="D19" s="5"/>
      <c r="E19" s="7">
        <v>62.963191034380358</v>
      </c>
      <c r="F19" s="7">
        <v>49.994043441351451</v>
      </c>
      <c r="G19" s="7">
        <v>51.56397106740792</v>
      </c>
      <c r="H19" s="7">
        <v>49.982166254946812</v>
      </c>
      <c r="I19" s="7">
        <v>14.035935093192185</v>
      </c>
      <c r="J19" s="5"/>
      <c r="K19" s="5"/>
      <c r="L19" s="5"/>
      <c r="M19" s="5"/>
      <c r="N19" s="5"/>
      <c r="O19" s="5"/>
      <c r="P19" s="7">
        <v>258.98756860545416</v>
      </c>
      <c r="Q19" s="5"/>
      <c r="R19" s="7">
        <v>444.87681555455697</v>
      </c>
      <c r="S19" s="7">
        <v>32.532712088810634</v>
      </c>
      <c r="T19"/>
      <c r="U19"/>
    </row>
    <row r="20" spans="1:21" s="9" customFormat="1" x14ac:dyDescent="0.25">
      <c r="A20" t="s">
        <v>23</v>
      </c>
      <c r="B20" t="s">
        <v>18</v>
      </c>
      <c r="C20" s="7">
        <v>54.960001962137049</v>
      </c>
      <c r="D20" s="5"/>
      <c r="E20" s="7">
        <v>71.851356908519392</v>
      </c>
      <c r="F20" s="7">
        <v>60.295055038696987</v>
      </c>
      <c r="G20" s="7">
        <v>55.99734093924291</v>
      </c>
      <c r="H20" s="7">
        <v>50.279678650009075</v>
      </c>
      <c r="I20" s="7">
        <v>13.398342338905424</v>
      </c>
      <c r="J20" s="5"/>
      <c r="K20" s="5"/>
      <c r="L20" s="5"/>
      <c r="M20" s="5"/>
      <c r="N20" s="5"/>
      <c r="O20" s="5"/>
      <c r="P20" s="5"/>
      <c r="Q20" s="5"/>
      <c r="R20" s="5"/>
      <c r="S20" s="7">
        <v>35.883332625912971</v>
      </c>
      <c r="T20"/>
      <c r="U20"/>
    </row>
    <row r="21" spans="1:21" s="9" customFormat="1" x14ac:dyDescent="0.25">
      <c r="A21" t="s">
        <v>23</v>
      </c>
      <c r="B21" t="s">
        <v>19</v>
      </c>
      <c r="C21" s="7">
        <v>51.221406060062698</v>
      </c>
      <c r="D21" s="5"/>
      <c r="E21" s="7">
        <v>65.609089054954012</v>
      </c>
      <c r="F21" s="7">
        <v>51.87679216218001</v>
      </c>
      <c r="G21" s="7">
        <v>47.763060380491368</v>
      </c>
      <c r="H21" s="7">
        <v>49.108881226828657</v>
      </c>
      <c r="I21" s="7">
        <v>12.709467885941459</v>
      </c>
      <c r="J21" s="5"/>
      <c r="K21" s="5"/>
      <c r="L21" s="5"/>
      <c r="M21" s="5"/>
      <c r="N21" s="5"/>
      <c r="O21" s="7">
        <v>289.22918753577812</v>
      </c>
      <c r="P21" s="7">
        <v>274.40818981580514</v>
      </c>
      <c r="Q21" s="7">
        <v>380.97</v>
      </c>
      <c r="R21" s="7">
        <v>409.975631040748</v>
      </c>
      <c r="S21" s="7">
        <v>33.3535301343844</v>
      </c>
      <c r="T21"/>
      <c r="U21"/>
    </row>
    <row r="22" spans="1:21" s="9" customFormat="1" x14ac:dyDescent="0.25">
      <c r="A22" t="s">
        <v>24</v>
      </c>
      <c r="B22" t="s">
        <v>18</v>
      </c>
      <c r="C22" s="7">
        <v>61.788665765538703</v>
      </c>
      <c r="D22" s="8"/>
      <c r="E22" s="7">
        <v>77.88738862229323</v>
      </c>
      <c r="F22" s="8"/>
      <c r="G22" s="7">
        <v>58.367223160842926</v>
      </c>
      <c r="H22" s="7">
        <v>53.063456209044212</v>
      </c>
      <c r="I22" s="7">
        <v>13.60577885828334</v>
      </c>
      <c r="J22" s="8"/>
      <c r="K22" s="8"/>
      <c r="L22" s="8"/>
      <c r="M22" s="7">
        <v>5.4862816518409119</v>
      </c>
      <c r="N22" s="7">
        <v>114.37530731348981</v>
      </c>
      <c r="O22" s="8"/>
      <c r="P22" s="8"/>
      <c r="Q22" s="8"/>
      <c r="R22" s="8"/>
      <c r="S22" s="7">
        <v>38.265825250577954</v>
      </c>
      <c r="T22"/>
      <c r="U22"/>
    </row>
    <row r="23" spans="1:21" s="9" customFormat="1" x14ac:dyDescent="0.25">
      <c r="A23" t="s">
        <v>24</v>
      </c>
      <c r="B23" t="s">
        <v>19</v>
      </c>
      <c r="C23" s="7">
        <v>55.350853205015113</v>
      </c>
      <c r="D23" s="8"/>
      <c r="E23" s="7">
        <v>71.084602360588633</v>
      </c>
      <c r="F23" s="8"/>
      <c r="G23" s="8"/>
      <c r="H23" s="7">
        <v>48.922541085957015</v>
      </c>
      <c r="I23" s="8"/>
      <c r="J23" s="8"/>
      <c r="K23" s="8"/>
      <c r="L23" s="8"/>
      <c r="M23" s="8"/>
      <c r="N23" s="7">
        <v>110.21208949688111</v>
      </c>
      <c r="O23" s="7">
        <v>324.23259219260558</v>
      </c>
      <c r="P23" s="8"/>
      <c r="Q23" s="8"/>
      <c r="R23" s="8"/>
      <c r="S23" s="7">
        <v>35.818646806883791</v>
      </c>
      <c r="T23"/>
      <c r="U23"/>
    </row>
    <row r="24" spans="1:21" s="9" customFormat="1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1" s="9" customFormat="1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1" s="9" customFormat="1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21" s="9" customFormat="1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1" s="9" customFormat="1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21" s="9" customFormat="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</sheetData>
  <conditionalFormatting sqref="C11 E11">
    <cfRule type="expression" dxfId="43" priority="40" stopIfTrue="1">
      <formula>RiskIsInput</formula>
    </cfRule>
  </conditionalFormatting>
  <conditionalFormatting sqref="G7:H7 S7 P7:P8 R8:S8 F8:H8 C7:C8 E7:E8">
    <cfRule type="expression" dxfId="42" priority="39" stopIfTrue="1">
      <formula>RiskIsInput</formula>
    </cfRule>
  </conditionalFormatting>
  <conditionalFormatting sqref="C9">
    <cfRule type="expression" dxfId="41" priority="38" stopIfTrue="1">
      <formula>RiskIsInput</formula>
    </cfRule>
  </conditionalFormatting>
  <conditionalFormatting sqref="E9">
    <cfRule type="expression" dxfId="40" priority="37" stopIfTrue="1">
      <formula>RiskIsInput</formula>
    </cfRule>
  </conditionalFormatting>
  <conditionalFormatting sqref="F9">
    <cfRule type="expression" dxfId="39" priority="36" stopIfTrue="1">
      <formula>RiskIsInput</formula>
    </cfRule>
  </conditionalFormatting>
  <conditionalFormatting sqref="G9">
    <cfRule type="expression" dxfId="38" priority="35" stopIfTrue="1">
      <formula>RiskIsInput</formula>
    </cfRule>
  </conditionalFormatting>
  <conditionalFormatting sqref="H9">
    <cfRule type="expression" dxfId="37" priority="34" stopIfTrue="1">
      <formula>RiskIsInput</formula>
    </cfRule>
  </conditionalFormatting>
  <conditionalFormatting sqref="I9">
    <cfRule type="expression" dxfId="36" priority="33" stopIfTrue="1">
      <formula>RiskIsInput</formula>
    </cfRule>
  </conditionalFormatting>
  <conditionalFormatting sqref="S9">
    <cfRule type="expression" dxfId="35" priority="32" stopIfTrue="1">
      <formula>RiskIsInput</formula>
    </cfRule>
  </conditionalFormatting>
  <conditionalFormatting sqref="C10">
    <cfRule type="expression" dxfId="34" priority="31" stopIfTrue="1">
      <formula>RiskIsInput</formula>
    </cfRule>
  </conditionalFormatting>
  <conditionalFormatting sqref="E10">
    <cfRule type="expression" dxfId="33" priority="30" stopIfTrue="1">
      <formula>RiskIsInput</formula>
    </cfRule>
  </conditionalFormatting>
  <conditionalFormatting sqref="F10">
    <cfRule type="expression" dxfId="32" priority="29" stopIfTrue="1">
      <formula>RiskIsInput</formula>
    </cfRule>
  </conditionalFormatting>
  <conditionalFormatting sqref="G10">
    <cfRule type="expression" dxfId="31" priority="28" stopIfTrue="1">
      <formula>RiskIsInput</formula>
    </cfRule>
  </conditionalFormatting>
  <conditionalFormatting sqref="H10">
    <cfRule type="expression" dxfId="30" priority="27" stopIfTrue="1">
      <formula>RiskIsInput</formula>
    </cfRule>
  </conditionalFormatting>
  <conditionalFormatting sqref="I10">
    <cfRule type="expression" dxfId="29" priority="26" stopIfTrue="1">
      <formula>RiskIsInput</formula>
    </cfRule>
  </conditionalFormatting>
  <conditionalFormatting sqref="O10">
    <cfRule type="expression" dxfId="28" priority="25" stopIfTrue="1">
      <formula>RiskIsInput</formula>
    </cfRule>
  </conditionalFormatting>
  <conditionalFormatting sqref="R10">
    <cfRule type="expression" dxfId="27" priority="24" stopIfTrue="1">
      <formula>RiskIsInput</formula>
    </cfRule>
  </conditionalFormatting>
  <conditionalFormatting sqref="S10">
    <cfRule type="expression" dxfId="26" priority="23" stopIfTrue="1">
      <formula>RiskIsInput</formula>
    </cfRule>
  </conditionalFormatting>
  <conditionalFormatting sqref="I8">
    <cfRule type="expression" dxfId="25" priority="41" stopIfTrue="1">
      <formula>RiskIsInput</formula>
    </cfRule>
  </conditionalFormatting>
  <conditionalFormatting sqref="G11:I11 M11:N11 S11">
    <cfRule type="expression" dxfId="24" priority="42" stopIfTrue="1">
      <formula>RiskIsInput</formula>
    </cfRule>
  </conditionalFormatting>
  <conditionalFormatting sqref="P5:S5 C5:C6 E5:I6 O6:S6 C12 E12 H12 N12:O12 S12">
    <cfRule type="expression" dxfId="23" priority="43" stopIfTrue="1">
      <formula>RiskIsInput</formula>
    </cfRule>
  </conditionalFormatting>
  <conditionalFormatting sqref="P10:Q10">
    <cfRule type="expression" dxfId="22" priority="44" stopIfTrue="1">
      <formula>RiskIsInput</formula>
    </cfRule>
  </conditionalFormatting>
  <conditionalFormatting sqref="C22 E22">
    <cfRule type="expression" dxfId="21" priority="18" stopIfTrue="1">
      <formula>RiskIsInput</formula>
    </cfRule>
  </conditionalFormatting>
  <conditionalFormatting sqref="G18:H18 S18 P18:P19 R19:S19 F19:H19 C18:C19 E18:E19">
    <cfRule type="expression" dxfId="20" priority="17" stopIfTrue="1">
      <formula>RiskIsInput</formula>
    </cfRule>
  </conditionalFormatting>
  <conditionalFormatting sqref="C20">
    <cfRule type="expression" dxfId="19" priority="16" stopIfTrue="1">
      <formula>RiskIsInput</formula>
    </cfRule>
  </conditionalFormatting>
  <conditionalFormatting sqref="E20">
    <cfRule type="expression" dxfId="18" priority="15" stopIfTrue="1">
      <formula>RiskIsInput</formula>
    </cfRule>
  </conditionalFormatting>
  <conditionalFormatting sqref="F20">
    <cfRule type="expression" dxfId="17" priority="14" stopIfTrue="1">
      <formula>RiskIsInput</formula>
    </cfRule>
  </conditionalFormatting>
  <conditionalFormatting sqref="G20">
    <cfRule type="expression" dxfId="16" priority="13" stopIfTrue="1">
      <formula>RiskIsInput</formula>
    </cfRule>
  </conditionalFormatting>
  <conditionalFormatting sqref="H20">
    <cfRule type="expression" dxfId="15" priority="12" stopIfTrue="1">
      <formula>RiskIsInput</formula>
    </cfRule>
  </conditionalFormatting>
  <conditionalFormatting sqref="I20">
    <cfRule type="expression" dxfId="14" priority="11" stopIfTrue="1">
      <formula>RiskIsInput</formula>
    </cfRule>
  </conditionalFormatting>
  <conditionalFormatting sqref="S20">
    <cfRule type="expression" dxfId="13" priority="10" stopIfTrue="1">
      <formula>RiskIsInput</formula>
    </cfRule>
  </conditionalFormatting>
  <conditionalFormatting sqref="C21">
    <cfRule type="expression" dxfId="12" priority="9" stopIfTrue="1">
      <formula>RiskIsInput</formula>
    </cfRule>
  </conditionalFormatting>
  <conditionalFormatting sqref="E21">
    <cfRule type="expression" dxfId="11" priority="8" stopIfTrue="1">
      <formula>RiskIsInput</formula>
    </cfRule>
  </conditionalFormatting>
  <conditionalFormatting sqref="F21">
    <cfRule type="expression" dxfId="10" priority="7" stopIfTrue="1">
      <formula>RiskIsInput</formula>
    </cfRule>
  </conditionalFormatting>
  <conditionalFormatting sqref="G21">
    <cfRule type="expression" dxfId="9" priority="6" stopIfTrue="1">
      <formula>RiskIsInput</formula>
    </cfRule>
  </conditionalFormatting>
  <conditionalFormatting sqref="H21">
    <cfRule type="expression" dxfId="8" priority="5" stopIfTrue="1">
      <formula>RiskIsInput</formula>
    </cfRule>
  </conditionalFormatting>
  <conditionalFormatting sqref="I21">
    <cfRule type="expression" dxfId="7" priority="4" stopIfTrue="1">
      <formula>RiskIsInput</formula>
    </cfRule>
  </conditionalFormatting>
  <conditionalFormatting sqref="O21">
    <cfRule type="expression" dxfId="6" priority="3" stopIfTrue="1">
      <formula>RiskIsInput</formula>
    </cfRule>
  </conditionalFormatting>
  <conditionalFormatting sqref="R21">
    <cfRule type="expression" dxfId="5" priority="2" stopIfTrue="1">
      <formula>RiskIsInput</formula>
    </cfRule>
  </conditionalFormatting>
  <conditionalFormatting sqref="S21">
    <cfRule type="expression" dxfId="4" priority="1" stopIfTrue="1">
      <formula>RiskIsInput</formula>
    </cfRule>
  </conditionalFormatting>
  <conditionalFormatting sqref="I19">
    <cfRule type="expression" dxfId="3" priority="19" stopIfTrue="1">
      <formula>RiskIsInput</formula>
    </cfRule>
  </conditionalFormatting>
  <conditionalFormatting sqref="G22:I22 M22:N22 S22">
    <cfRule type="expression" dxfId="2" priority="20" stopIfTrue="1">
      <formula>RiskIsInput</formula>
    </cfRule>
  </conditionalFormatting>
  <conditionalFormatting sqref="P16:S16 C16:C17 E16:I17 O17:S17 C23 E23 H23 N23:O23 S23">
    <cfRule type="expression" dxfId="1" priority="21" stopIfTrue="1">
      <formula>RiskIsInput</formula>
    </cfRule>
  </conditionalFormatting>
  <conditionalFormatting sqref="P21:Q21">
    <cfRule type="expression" dxfId="0" priority="22" stopIfTrue="1">
      <formula>RiskIsInput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ynamicPublishingContent11 xmlns="http://schemas.microsoft.com/sharepoint/v3" xsi:nil="true"/>
    <DynamicPublishingContent14 xmlns="http://schemas.microsoft.com/sharepoint/v3" xsi:nil="true"/>
    <PublishingRollupImage xmlns="http://schemas.microsoft.com/sharepoint/v3" xsi:nil="true"/>
    <Revisionsdato xmlns="5aa14257-579e-4a1f-bbbb-3c8dd7393476">2015-10-16T10:00:00+00:00</Revisionsdato>
    <DynamicPublishingContent5 xmlns="http://schemas.microsoft.com/sharepoint/v3" xsi:nil="true"/>
    <DynamicPublishingContent12 xmlns="http://schemas.microsoft.com/sharepoint/v3" xsi:nil="true"/>
    <PublishingContactEmail xmlns="http://schemas.microsoft.com/sharepoint/v3" xsi:nil="true"/>
    <HeaderStyleDefinitions xmlns="http://schemas.microsoft.com/sharepoint/v3" xsi:nil="true"/>
    <DynamicPublishingContent4 xmlns="http://schemas.microsoft.com/sharepoint/v3" xsi:nil="true"/>
    <PublishingVariationRelationshipLinkFieldID xmlns="http://schemas.microsoft.com/sharepoint/v3">
      <Url xsi:nil="true"/>
      <Description xsi:nil="true"/>
    </PublishingVariationRelationshipLinkFieldID>
    <PublishingPageContent xmlns="http://schemas.microsoft.com/sharepoint/v3" xsi:nil="true"/>
    <DynamicPublishingContent7 xmlns="http://schemas.microsoft.com/sharepoint/v3" xsi:nil="true"/>
    <DynamicPublishingContent6 xmlns="http://schemas.microsoft.com/sharepoint/v3" xsi:nil="true"/>
    <Bekraeftelsesdato xmlns="5aa14257-579e-4a1f-bbbb-3c8dd7393476">2015-10-16T10:00:00+00:00</Bekraeftelsesdato>
    <DynamicPublishingContent1 xmlns="http://schemas.microsoft.com/sharepoint/v3" xsi:nil="true"/>
    <DynamicPublishingContent13 xmlns="http://schemas.microsoft.com/sharepoint/v3" xsi:nil="true"/>
    <PublishingVariationGroupID xmlns="http://schemas.microsoft.com/sharepoint/v3" xsi:nil="true"/>
    <ArticleStartDate xmlns="http://schemas.microsoft.com/sharepoint/v3">2015-10-16T10:01:30+00:00</ArticleStartDate>
    <Listekode xmlns="5aa14257-579e-4a1f-bbbb-3c8dd7393476" xsi:nil="true"/>
    <DynamicPublishingContent0 xmlns="http://schemas.microsoft.com/sharepoint/v3" xsi:nil="true"/>
    <ArticleByLine xmlns="http://schemas.microsoft.com/sharepoint/v3" xsi:nil="true"/>
    <PublishingImageCaption xmlns="http://schemas.microsoft.com/sharepoint/v3" xsi:nil="true"/>
    <Forfattere xmlns="5aa14257-579e-4a1f-bbbb-3c8dd7393476">
      <UserInfo>
        <DisplayName> </DisplayName>
        <AccountId>40667</AccountId>
        <AccountType/>
      </UserInfo>
    </Forfattere>
    <DynamicPublishingContent3 xmlns="http://schemas.microsoft.com/sharepoint/v3" xsi:nil="true"/>
    <Sorteringsorden xmlns="5aa14257-579e-4a1f-bbbb-3c8dd7393476" xsi:nil="true"/>
    <Audience xmlns="http://schemas.microsoft.com/sharepoint/v3" xsi:nil="true"/>
    <PublishingPageImage xmlns="http://schemas.microsoft.com/sharepoint/v3" xsi:nil="true"/>
    <DynamicPublishingContent2 xmlns="http://schemas.microsoft.com/sharepoint/v3" xsi:nil="true"/>
    <SummaryLinks xmlns="http://schemas.microsoft.com/sharepoint/v3">&lt;div title="_schemaversion" id="_3"&gt;
  &lt;div title="_view"&gt;
    &lt;span title="_columns"&gt;1&lt;/span&gt;
    &lt;span title="_linkstyle"&gt;&lt;/span&gt;
    &lt;span title="_groupstyle"&gt;&lt;/span&gt;
  &lt;/div&gt;
&lt;/div&gt;</SummaryLinks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Informationsserie xmlns="5aa14257-579e-4a1f-bbbb-3c8dd7393476" xsi:nil="true"/>
    <PublishingStartDate xmlns="http://schemas.microsoft.com/sharepoint/v3" xsi:nil="true"/>
    <DynamicPublishingContent9 xmlns="http://schemas.microsoft.com/sharepoint/v3" xsi:nil="true"/>
    <DynamicPublishingContent10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Noegleord xmlns="5aa14257-579e-4a1f-bbbb-3c8dd7393476" xsi:nil="true"/>
    <DynamicPublishingContent8 xmlns="http://schemas.microsoft.com/sharepoint/v3" xsi:nil="true"/>
    <TaxCatchAll xmlns="303eeafb-7dff-46db-9396-e9c651f530ea"/>
    <Comments xmlns="http://schemas.microsoft.com/sharepoint/v3">Udbyttefordelinger på basis af målte udbytter i perioden 2009 - 2013
</Comments>
    <Nummer xmlns="5aa14257-579e-4a1f-bbbb-3c8dd7393476" xsi:nil="true"/>
    <_dlc_DocId xmlns="303eeafb-7dff-46db-9396-e9c651f530ea">LBINFO-3749-41</_dlc_DocId>
    <_dlc_DocIdUrl xmlns="303eeafb-7dff-46db-9396-e9c651f530ea">
      <Url>https://sp.landbrugsinfo.dk/Afrapportering/2015/_layouts/DocIdRedir.aspx?ID=LBINFO-3749-41</Url>
      <Description>LBINFO-3749-41</Description>
    </_dlc_DocIdUrl>
    <Skribenter xmlns="5aa14257-579e-4a1f-bbbb-3c8dd7393476">
      <UserInfo>
        <DisplayName/>
        <AccountId xsi:nil="true"/>
        <AccountType/>
      </UserInfo>
    </Skribenter>
    <Kontaktpersoner xmlns="5aa14257-579e-4a1f-bbbb-3c8dd7393476">
      <UserInfo>
        <DisplayName/>
        <AccountId xsi:nil="true"/>
        <AccountType/>
      </UserInfo>
    </Kontaktpersoner>
    <_dlc_DocIdPersistId xmlns="303eeafb-7dff-46db-9396-e9c651f530ea">false</_dlc_DocIdPersistId>
    <PublishingPageLayout xmlns="http://schemas.microsoft.com/sharepoint/v3">
      <Url xsi:nil="true"/>
      <Description xsi:nil="true"/>
    </PublishingPageLayout>
    <Projekter xmlns="c027f136-810f-4bf1-8799-fe74b7b13f91" xsi:nil="true"/>
    <Ansvarligafdeling xmlns="c027f136-810f-4bf1-8799-fe74b7b13f91">38</Ansvarligafdeling>
    <Rettighedsgruppe xmlns="c027f136-810f-4bf1-8799-fe74b7b13f91">1</Rettighedsgruppe>
    <Afsender xmlns="c027f136-810f-4bf1-8799-fe74b7b13f91">2</Afsender>
    <HideInRollups xmlns="c027f136-810f-4bf1-8799-fe74b7b13f91">false</HideInRollups>
    <PermalinkID xmlns="c027f136-810f-4bf1-8799-fe74b7b13f91">6f41dd55-af6f-47c3-9035-31dbe12d3689</PermalinkID>
    <NetSkabelonValue xmlns="c027f136-810f-4bf1-8799-fe74b7b13f91" xsi:nil="true"/>
    <WebInfoMultiSelect xmlns="c027f136-810f-4bf1-8799-fe74b7b13f91" xsi:nil="true"/>
    <GammelURL xmlns="c027f136-810f-4bf1-8799-fe74b7b13f91" xsi:nil="true"/>
    <WebInfoSubjects xmlns="c027f136-810f-4bf1-8799-fe74b7b13f91" xsi:nil="true"/>
    <TaksonomiTaxHTField0 xmlns="c027f136-810f-4bf1-8799-fe74b7b13f91">
      <Terms xmlns="http://schemas.microsoft.com/office/infopath/2007/PartnerControls"/>
    </TaksonomiTaxHTField0>
    <HitCount xmlns="c027f136-810f-4bf1-8799-fe74b7b13f91">0</HitCount>
    <FinanceYear xmlns="c027f136-810f-4bf1-8799-fe74b7b13f91" xsi:nil="true"/>
    <Arkiveringsdato xmlns="c027f136-810f-4bf1-8799-fe74b7b13f91">2099-12-31T23:00:00+00:00</Arkiveringsdato>
    <Bevillingsgivere xmlns="c027f136-810f-4bf1-8799-fe74b7b13f91">2;#</Bevillingsgivere>
    <EnclosureFor xmlns="c027f136-810f-4bf1-8799-fe74b7b13f91">
      <Url xsi:nil="true"/>
      <Description xsi:nil="true"/>
    </EnclosureFor>
    <Ingen_x0020_besked_x0020_ved_x0020_arkivering xmlns="c027f136-810f-4bf1-8799-fe74b7b13f91">false</Ingen_x0020_besked_x0020_ved_x0020_arkivering>
    <WebInfoLawCodes xmlns="c027f136-810f-4bf1-8799-fe74b7b13f91" xsi:nil="true"/>
    <IsHiddenFromRollup xmlns="c027f136-810f-4bf1-8799-fe74b7b13f91">0</IsHiddenFromRollup>
    <Afrapportering xmlns="8dd19670-a623-4c4a-8cd0-9c7122017949">590;#</Afrapportering>
    <ProjectID xmlns="c70df750-5352-4088-a10b-a69e290d946e">X590X</Projec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Set Item Permission, based on rettighedsgruppe</Name>
    <Synchronization>Asynchronous</Synchronization>
    <Type>10001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Set Item Permission, based on rettighedsgruppe</Name>
    <Synchronization>Asynchronous</Synchronization>
    <Type>10002</Type>
    <SequenceNumber>1010</SequenceNumber>
    <Assembly>DAAS.WebInfo.Common, Version=1.0.0.0, Culture=neutral, PublicKeyToken=f192aeb827ef4bcc</Assembly>
    <Class>DAAS.WebInfo.Common.EventReceivers.RightsGroupItemEventReceiver</Class>
    <Data/>
    <Filter/>
  </Receiver>
  <Receiver>
    <Name>WebInfo Content Page Event</Name>
    <Synchronization>Synchronous</Synchronization>
    <Type>1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Synchronous</Synchronization>
    <Type>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  <Receiver>
    <Name>WebInfo Content Page Event</Name>
    <Synchronization>Asynchronous</Synchronization>
    <Type>10002</Type>
    <SequenceNumber>1030</SequenceNumber>
    <Assembly>DAAS.WebInfo.Common, Version=1.0.0.0, Culture=neutral, PublicKeyToken=f192aeb827ef4bcc</Assembly>
    <Class>DAAS.WebInfo.Common.EventReceivers.WebInfoContentPageEventReceiver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Landbrugsinfo Binær Fil" ma:contentTypeID="0x010100C568DB52D9D0A14D9B2FDCC96666E9F2007948130EC3DB064584E219954237AF3900242457EFB8B24247815D688C526CD44D00C26A9DBCB02B5C4DA1F017B836C045C00060750ADE2E6249BABB5C6118FC133DE800AF2E6DC7107240CAAE62CB7A7C0C3100008EB363A814BD714ABDE344FE6172A0F6" ma:contentTypeVersion="97" ma:contentTypeDescription="Contenttype til binære filer der bliver publiceret på Landbrugsinfo" ma:contentTypeScope="" ma:versionID="b63b44d5298651134d5cebcaa672cb9a">
  <xsd:schema xmlns:xsd="http://www.w3.org/2001/XMLSchema" xmlns:xs="http://www.w3.org/2001/XMLSchema" xmlns:p="http://schemas.microsoft.com/office/2006/metadata/properties" xmlns:ns1="http://schemas.microsoft.com/sharepoint/v3" xmlns:ns2="c027f136-810f-4bf1-8799-fe74b7b13f91" xmlns:ns3="5aa14257-579e-4a1f-bbbb-3c8dd7393476" xmlns:ns4="303eeafb-7dff-46db-9396-e9c651f530ea" xmlns:ns5="8dd19670-a623-4c4a-8cd0-9c7122017949" xmlns:ns6="c70df750-5352-4088-a10b-a69e290d946e" targetNamespace="http://schemas.microsoft.com/office/2006/metadata/properties" ma:root="true" ma:fieldsID="88b85633c73005aa6515b0253719537d" ns1:_="" ns2:_="" ns3:_="" ns4:_="" ns5:_="" ns6:_="">
    <xsd:import namespace="http://schemas.microsoft.com/sharepoint/v3"/>
    <xsd:import namespace="c027f136-810f-4bf1-8799-fe74b7b13f91"/>
    <xsd:import namespace="5aa14257-579e-4a1f-bbbb-3c8dd7393476"/>
    <xsd:import namespace="303eeafb-7dff-46db-9396-e9c651f530ea"/>
    <xsd:import namespace="8dd19670-a623-4c4a-8cd0-9c7122017949"/>
    <xsd:import namespace="c70df750-5352-4088-a10b-a69e290d946e"/>
    <xsd:element name="properties">
      <xsd:complexType>
        <xsd:sequence>
          <xsd:element name="documentManagement">
            <xsd:complexType>
              <xsd:all>
                <xsd:element ref="ns1:Comments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  <xsd:element ref="ns1:PublishingPageImage" minOccurs="0"/>
                <xsd:element ref="ns1:PublishingPageContent" minOccurs="0"/>
                <xsd:element ref="ns1:SummaryLinks" minOccurs="0"/>
                <xsd:element ref="ns1:ArticleByLine" minOccurs="0"/>
                <xsd:element ref="ns1:ArticleStartDate" minOccurs="0"/>
                <xsd:element ref="ns1:PublishingImageCaption" minOccurs="0"/>
                <xsd:element ref="ns1:HeaderStyleDefinitions" minOccurs="0"/>
                <xsd:element ref="ns2:Ansvarligafdeling" minOccurs="0"/>
                <xsd:element ref="ns3:Forfattere" minOccurs="0"/>
                <xsd:element ref="ns2:Rettighedsgruppe"/>
                <xsd:element ref="ns3:Listekode" minOccurs="0"/>
                <xsd:element ref="ns3:Nummer" minOccurs="0"/>
                <xsd:element ref="ns3:Noegleord" minOccurs="0"/>
                <xsd:element ref="ns3:Informationsserie" minOccurs="0"/>
                <xsd:element ref="ns3:Bekraeftelsesdato" minOccurs="0"/>
                <xsd:element ref="ns3:Revisionsdato" minOccurs="0"/>
                <xsd:element ref="ns2:Afsender" minOccurs="0"/>
                <xsd:element ref="ns2:Arkiveringsdato"/>
                <xsd:element ref="ns2:Ingen_x0020_besked_x0020_ved_x0020_arkivering" minOccurs="0"/>
                <xsd:element ref="ns2:HideInRollups" minOccurs="0"/>
                <xsd:element ref="ns2:IsHiddenFromRollup" minOccurs="0"/>
                <xsd:element ref="ns1:DynamicPublishingContent0" minOccurs="0"/>
                <xsd:element ref="ns1:DynamicPublishingContent1" minOccurs="0"/>
                <xsd:element ref="ns1:DynamicPublishingContent2" minOccurs="0"/>
                <xsd:element ref="ns1:DynamicPublishingContent3" minOccurs="0"/>
                <xsd:element ref="ns1:DynamicPublishingContent4" minOccurs="0"/>
                <xsd:element ref="ns1:DynamicPublishingContent5" minOccurs="0"/>
                <xsd:element ref="ns3:Sorteringsorden" minOccurs="0"/>
                <xsd:element ref="ns2:EnclosureFor" minOccurs="0"/>
                <xsd:element ref="ns2:GammelURL" minOccurs="0"/>
                <xsd:element ref="ns2:NetSkabelonValue" minOccurs="0"/>
                <xsd:element ref="ns2:Projekter" minOccurs="0"/>
                <xsd:element ref="ns2:WebInfoSubjects" minOccurs="0"/>
                <xsd:element ref="ns2:HitCount" minOccurs="0"/>
                <xsd:element ref="ns2:PermalinkID" minOccurs="0"/>
                <xsd:element ref="ns2:WebInfoMultiSelect" minOccurs="0"/>
                <xsd:element ref="ns4:_dlc_DocId" minOccurs="0"/>
                <xsd:element ref="ns4:_dlc_DocIdUrl" minOccurs="0"/>
                <xsd:element ref="ns4:_dlc_DocIdPersistId" minOccurs="0"/>
                <xsd:element ref="ns1:DynamicPublishingContent6" minOccurs="0"/>
                <xsd:element ref="ns1:DynamicPublishingContent7" minOccurs="0"/>
                <xsd:element ref="ns1:DynamicPublishingContent8" minOccurs="0"/>
                <xsd:element ref="ns1:DynamicPublishingContent9" minOccurs="0"/>
                <xsd:element ref="ns1:DynamicPublishingContent10" minOccurs="0"/>
                <xsd:element ref="ns1:DynamicPublishingContent11" minOccurs="0"/>
                <xsd:element ref="ns1:DynamicPublishingContent12" minOccurs="0"/>
                <xsd:element ref="ns1:DynamicPublishingContent13" minOccurs="0"/>
                <xsd:element ref="ns1:DynamicPublishingContent14" minOccurs="0"/>
                <xsd:element ref="ns2:TaksonomiTaxHTField0" minOccurs="0"/>
                <xsd:element ref="ns4:TaxCatchAll" minOccurs="0"/>
                <xsd:element ref="ns4:TaxCatchAllLabel" minOccurs="0"/>
                <xsd:element ref="ns2:Bevillingsgivere" minOccurs="0"/>
                <xsd:element ref="ns2:FinanceYear" minOccurs="0"/>
                <xsd:element ref="ns2:WebInfoLawCodes" minOccurs="0"/>
                <xsd:element ref="ns5:Afrapportering" minOccurs="0"/>
                <xsd:element ref="ns3:Kontaktpersoner" minOccurs="0"/>
                <xsd:element ref="ns3:Skribenter" minOccurs="0"/>
                <xsd:element ref="ns6: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ma:displayName="Beskrivelse" ma:internalName="Comments">
      <xsd:simpleType>
        <xsd:restriction base="dms:Note">
          <xsd:maxLength value="255"/>
        </xsd:restriction>
      </xsd:simpleType>
    </xsd:element>
    <xsd:element name="PublishingStartDate" ma:index="9" nillable="true" ma:displayName="Startdato for planlægning" ma:internalName="PublishingStartDate">
      <xsd:simpleType>
        <xsd:restriction base="dms:Unknown"/>
      </xsd:simpleType>
    </xsd:element>
    <xsd:element name="PublishingExpirationDate" ma:index="10" nillable="true" ma:displayName="Slutdato for planlægning" ma:internalName="PublishingExpirationDate">
      <xsd:simpleType>
        <xsd:restriction base="dms:Unknown"/>
      </xsd:simpleType>
    </xsd:element>
    <xsd:element name="PublishingContact" ma:index="11" nillable="true" ma:displayName="Kontaktperson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E-mail-adresse på kontaktperson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Navn på kontaktperson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Billede af kontaktperson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Sidelayout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Variationsgruppe-id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Relationshyperlink for variation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Opløftningsbillede" ma:internalName="PublishingRollupImage">
      <xsd:simpleType>
        <xsd:restriction base="dms:Unknown"/>
      </xsd:simpleType>
    </xsd:element>
    <xsd:element name="Audience" ma:index="19" nillable="true" ma:displayName="Målgrupper" ma:description="" ma:internalName="Audience">
      <xsd:simpleType>
        <xsd:restriction base="dms:Unknown"/>
      </xsd:simpleType>
    </xsd:element>
    <xsd:element name="PublishingPageImage" ma:index="20" nillable="true" ma:displayName="Sidebillede" ma:internalName="PublishingPageImage">
      <xsd:simpleType>
        <xsd:restriction base="dms:Unknown"/>
      </xsd:simpleType>
    </xsd:element>
    <xsd:element name="PublishingPageContent" ma:index="21" nillable="true" ma:displayName="Sideindhold" ma:internalName="PublishingPageContent">
      <xsd:simpleType>
        <xsd:restriction base="dms:Unknown"/>
      </xsd:simpleType>
    </xsd:element>
    <xsd:element name="SummaryLinks" ma:index="22" nillable="true" ma:displayName="Oversigtshyperlinks" ma:internalName="SummaryLinks">
      <xsd:simpleType>
        <xsd:restriction base="dms:Unknown"/>
      </xsd:simpleType>
    </xsd:element>
    <xsd:element name="ArticleByLine" ma:index="23" nillable="true" ma:displayName="Forfatterlinje" ma:internalName="ArticleByLine">
      <xsd:simpleType>
        <xsd:restriction base="dms:Text">
          <xsd:maxLength value="255"/>
        </xsd:restriction>
      </xsd:simpleType>
    </xsd:element>
    <xsd:element name="ArticleStartDate" ma:index="24" nillable="true" ma:displayName="Artikeldato" ma:format="DateOnly" ma:internalName="ArticleStartDate">
      <xsd:simpleType>
        <xsd:restriction base="dms:DateTime"/>
      </xsd:simpleType>
    </xsd:element>
    <xsd:element name="PublishingImageCaption" ma:index="25" nillable="true" ma:displayName="Billedtekst" ma:internalName="PublishingImageCaption">
      <xsd:simpleType>
        <xsd:restriction base="dms:Unknown"/>
      </xsd:simpleType>
    </xsd:element>
    <xsd:element name="HeaderStyleDefinitions" ma:index="26" nillable="true" ma:displayName="Typografidefinitioner" ma:hidden="true" ma:internalName="HeaderStyleDefinitions">
      <xsd:simpleType>
        <xsd:restriction base="dms:Unknown"/>
      </xsd:simpleType>
    </xsd:element>
    <xsd:element name="DynamicPublishingContent0" ma:index="41" nillable="true" ma:displayName="Dynamisk sideindhold (1)" ma:hidden="true" ma:internalName="DynamicPublishingContent0">
      <xsd:simpleType>
        <xsd:restriction base="dms:Unknown"/>
      </xsd:simpleType>
    </xsd:element>
    <xsd:element name="DynamicPublishingContent1" ma:index="42" nillable="true" ma:displayName="Dynamisk sideindhold (2)" ma:hidden="true" ma:internalName="DynamicPublishingContent1">
      <xsd:simpleType>
        <xsd:restriction base="dms:Unknown"/>
      </xsd:simpleType>
    </xsd:element>
    <xsd:element name="DynamicPublishingContent2" ma:index="43" nillable="true" ma:displayName="Dynamisk sideindhold (3)" ma:hidden="true" ma:internalName="DynamicPublishingContent2">
      <xsd:simpleType>
        <xsd:restriction base="dms:Unknown"/>
      </xsd:simpleType>
    </xsd:element>
    <xsd:element name="DynamicPublishingContent3" ma:index="44" nillable="true" ma:displayName="Dynamisk sideindhold (4)" ma:hidden="true" ma:internalName="DynamicPublishingContent3">
      <xsd:simpleType>
        <xsd:restriction base="dms:Unknown"/>
      </xsd:simpleType>
    </xsd:element>
    <xsd:element name="DynamicPublishingContent4" ma:index="45" nillable="true" ma:displayName="Dynamisk sideindhold (5)" ma:hidden="true" ma:internalName="DynamicPublishingContent4">
      <xsd:simpleType>
        <xsd:restriction base="dms:Unknown"/>
      </xsd:simpleType>
    </xsd:element>
    <xsd:element name="DynamicPublishingContent5" ma:index="46" nillable="true" ma:displayName="Dynamisk sideindhold (6)" ma:hidden="true" ma:internalName="DynamicPublishingContent5">
      <xsd:simpleType>
        <xsd:restriction base="dms:Unknown"/>
      </xsd:simpleType>
    </xsd:element>
    <xsd:element name="DynamicPublishingContent6" ma:index="59" nillable="true" ma:displayName="Dynamisk sideindhold (7)" ma:hidden="true" ma:internalName="DynamicPublishingContent6">
      <xsd:simpleType>
        <xsd:restriction base="dms:Unknown"/>
      </xsd:simpleType>
    </xsd:element>
    <xsd:element name="DynamicPublishingContent7" ma:index="60" nillable="true" ma:displayName="Dynamisk sideindhold (8)" ma:hidden="true" ma:internalName="DynamicPublishingContent7">
      <xsd:simpleType>
        <xsd:restriction base="dms:Unknown"/>
      </xsd:simpleType>
    </xsd:element>
    <xsd:element name="DynamicPublishingContent8" ma:index="61" nillable="true" ma:displayName="Dynamisk sideindhold (9)" ma:hidden="true" ma:internalName="DynamicPublishingContent8">
      <xsd:simpleType>
        <xsd:restriction base="dms:Unknown"/>
      </xsd:simpleType>
    </xsd:element>
    <xsd:element name="DynamicPublishingContent9" ma:index="62" nillable="true" ma:displayName="Dynamisk sideindhold (10)" ma:hidden="true" ma:internalName="DynamicPublishingContent9">
      <xsd:simpleType>
        <xsd:restriction base="dms:Unknown"/>
      </xsd:simpleType>
    </xsd:element>
    <xsd:element name="DynamicPublishingContent10" ma:index="63" nillable="true" ma:displayName="Dynamisk sideindhold (11)" ma:hidden="true" ma:internalName="DynamicPublishingContent10">
      <xsd:simpleType>
        <xsd:restriction base="dms:Unknown"/>
      </xsd:simpleType>
    </xsd:element>
    <xsd:element name="DynamicPublishingContent11" ma:index="64" nillable="true" ma:displayName="Dynamisk sideindhold (12)" ma:hidden="true" ma:internalName="DynamicPublishingContent11">
      <xsd:simpleType>
        <xsd:restriction base="dms:Unknown"/>
      </xsd:simpleType>
    </xsd:element>
    <xsd:element name="DynamicPublishingContent12" ma:index="65" nillable="true" ma:displayName="Dynamisk sideindhold (13)" ma:hidden="true" ma:internalName="DynamicPublishingContent12">
      <xsd:simpleType>
        <xsd:restriction base="dms:Unknown"/>
      </xsd:simpleType>
    </xsd:element>
    <xsd:element name="DynamicPublishingContent13" ma:index="66" nillable="true" ma:displayName="Dynamisk sideindhold (14)" ma:hidden="true" ma:internalName="DynamicPublishingContent13">
      <xsd:simpleType>
        <xsd:restriction base="dms:Unknown"/>
      </xsd:simpleType>
    </xsd:element>
    <xsd:element name="DynamicPublishingContent14" ma:index="67" nillable="true" ma:displayName="Dynamisk sideindhold (15)" ma:hidden="true" ma:internalName="DynamicPublishingContent14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7f136-810f-4bf1-8799-fe74b7b13f91" elementFormDefault="qualified">
    <xsd:import namespace="http://schemas.microsoft.com/office/2006/documentManagement/types"/>
    <xsd:import namespace="http://schemas.microsoft.com/office/infopath/2007/PartnerControls"/>
    <xsd:element name="Ansvarligafdeling" ma:index="27" nillable="true" ma:displayName="Ansvarlig afdeling" ma:list="{2b5a13a3-256c-433f-bc8b-bde4d05df095}" ma:internalName="Ansvarligafdeling" ma:showField="Title" ma:web="303eeafb-7dff-46db-9396-e9c651f530ea">
      <xsd:simpleType>
        <xsd:restriction base="dms:Lookup"/>
      </xsd:simpleType>
    </xsd:element>
    <xsd:element name="Rettighedsgruppe" ma:index="29" ma:displayName="Rettighedsgruppe" ma:default="2;#Basis" ma:list="{cd861654-9942-42cc-b4e8-22e2eb33fafe}" ma:internalName="Rettighedsgruppe" ma:readOnly="false" ma:showField="Title" ma:web="303eeafb-7dff-46db-9396-e9c651f530ea">
      <xsd:simpleType>
        <xsd:restriction base="dms:Lookup"/>
      </xsd:simpleType>
    </xsd:element>
    <xsd:element name="Afsender" ma:index="36" nillable="true" ma:displayName="Afsender" ma:default="2;#Landscentret" ma:list="{b497b606-9a6f-4593-a3de-acb9bcbea154}" ma:internalName="Afsender" ma:showField="LinkTitleNoMenu" ma:web="303eeafb-7dff-46db-9396-e9c651f530ea">
      <xsd:simpleType>
        <xsd:restriction base="dms:Lookup"/>
      </xsd:simpleType>
    </xsd:element>
    <xsd:element name="Arkiveringsdato" ma:index="37" ma:displayName="Arkiveringsdato" ma:format="DateOnly" ma:internalName="Arkiveringsdato" ma:readOnly="false">
      <xsd:simpleType>
        <xsd:restriction base="dms:DateTime"/>
      </xsd:simpleType>
    </xsd:element>
    <xsd:element name="Ingen_x0020_besked_x0020_ved_x0020_arkivering" ma:index="38" nillable="true" ma:displayName="Ingen besked ved arkivering" ma:default="0" ma:description="Klik her, for ikke at modtage en besked, når dokumentet når sin udløbsdato" ma:internalName="Ingen_x0020_besked_x0020_ved_x0020_arkivering">
      <xsd:simpleType>
        <xsd:restriction base="dms:Boolean"/>
      </xsd:simpleType>
    </xsd:element>
    <xsd:element name="HideInRollups" ma:index="39" nillable="true" ma:displayName="Skjul i artikellister" ma:default="0" ma:description="Klik her for at skjule siden i artikellister" ma:internalName="HideInRollups">
      <xsd:simpleType>
        <xsd:restriction base="dms:Boolean"/>
      </xsd:simpleType>
    </xsd:element>
    <xsd:element name="IsHiddenFromRollup" ma:index="40" nillable="true" ma:displayName="Skjult i artikellister (system)" ma:decimals="0" ma:default="0" ma:description="Understøtter infrastrukturen" ma:internalName="IsHiddenFromRollup">
      <xsd:simpleType>
        <xsd:restriction base="dms:Number"/>
      </xsd:simpleType>
    </xsd:element>
    <xsd:element name="EnclosureFor" ma:index="48" nillable="true" ma:displayName="Bilag til" ma:description="Peger på bilagets moderdokument" ma:internalName="EnclosureFo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ammelURL" ma:index="49" nillable="true" ma:displayName="Gammel URL" ma:description="Tidligere placering på landbrugsinfo" ma:internalName="GammelURL">
      <xsd:simpleType>
        <xsd:restriction base="dms:Text">
          <xsd:maxLength value="255"/>
        </xsd:restriction>
      </xsd:simpleType>
    </xsd:element>
    <xsd:element name="NetSkabelonValue" ma:index="50" nillable="true" ma:displayName="NetSkabelon værdier" ma:internalName="NetSkabelonValue">
      <xsd:simpleType>
        <xsd:restriction base="dms:Text">
          <xsd:maxLength value="255"/>
        </xsd:restriction>
      </xsd:simpleType>
    </xsd:element>
    <xsd:element name="Projekter" ma:index="51" nillable="true" ma:displayName="Projekter" ma:list="{ecf07d35-95fb-4bda-ad72-e46544058ec2}" ma:internalName="Projekter" ma:showField="LinkTitleNoMenu" ma:web="{303eeafb-7dff-46db-9396-e9c651f530ea}">
      <xsd:simpleType>
        <xsd:restriction base="dms:Unknown"/>
      </xsd:simpleType>
    </xsd:element>
    <xsd:element name="WebInfoSubjects" ma:index="52" nillable="true" ma:displayName="Emneord" ma:description="Knyt emneord til din artikel. Benyttes primært til nyhedsbreve." ma:list="{c1fcffa3-db61-496d-89f0-dea25d970c75}" ma:internalName="WebInfoSubjects" ma:showField="LinkTitleNoMenu" ma:web="303eeafb-7dff-46db-9396-e9c651f530ea">
      <xsd:simpleType>
        <xsd:restriction base="dms:Unknown"/>
      </xsd:simpleType>
    </xsd:element>
    <xsd:element name="HitCount" ma:index="53" nillable="true" ma:displayName="HitCount (system)" ma:decimals="0" ma:default="0" ma:description="Antal gange et dokument er set af en bruger" ma:internalName="HitCount" ma:readOnly="false">
      <xsd:simpleType>
        <xsd:restriction base="dms:Number"/>
      </xsd:simpleType>
    </xsd:element>
    <xsd:element name="PermalinkID" ma:index="54" nillable="true" ma:displayName="Permalink ID" ma:description="Unik ID for artiklen som kan benyttes til permalink" ma:hidden="true" ma:internalName="PermalinkID" ma:readOnly="false">
      <xsd:simpleType>
        <xsd:restriction base="dms:Text">
          <xsd:maxLength value="255"/>
        </xsd:restriction>
      </xsd:simpleType>
    </xsd:element>
    <xsd:element name="WebInfoMultiSelect" ma:index="55" nillable="true" ma:displayName="Tilvalg" ma:description="Mulighed for et antal tilvalg gemt i et samlet felt." ma:internalName="WebInfoMultiSelect">
      <xsd:simpleType>
        <xsd:restriction base="dms:Unknown"/>
      </xsd:simpleType>
    </xsd:element>
    <xsd:element name="TaksonomiTaxHTField0" ma:index="68" nillable="true" ma:taxonomy="true" ma:internalName="TaksonomiTaxHTField0" ma:taxonomyFieldName="Taksonomi" ma:displayName="Taksonomi" ma:fieldId="{6e43b4ee-656e-4e6d-875c-6c0fe73b7faf}" ma:taxonomyMulti="true" ma:sspId="2476898c-5e7e-458a-8d26-e528e2e6d5ce" ma:termSetId="65f14c63-6b42-47e9-9739-973b2f9a43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villingsgivere" ma:index="72" nillable="true" ma:displayName="Bevillingsgivere" ma:list="9ccd692b-b01f-4300-9d4e-b4fb85c2c995" ma:internalName="Bevillingsgivere" ma:showField="LinkTitleNoMenu" ma:web="303eeafb-7dff-46db-9396-e9c651f530ea">
      <xsd:simpleType>
        <xsd:restriction base="dms:Unknown"/>
      </xsd:simpleType>
    </xsd:element>
    <xsd:element name="FinanceYear" ma:index="73" nillable="true" ma:displayName="Bevillingsår" ma:decimals="0" ma:internalName="FinanceYear">
      <xsd:simpleType>
        <xsd:restriction base="dms:Number"/>
      </xsd:simpleType>
    </xsd:element>
    <xsd:element name="WebInfoLawCodes" ma:index="74" nillable="true" ma:displayName="Lovkoder" ma:description="Knyt lovkoder til din artikel." ma:list="{908f6eb6-a66b-478a-a99e-d2541dc092be}" ma:internalName="WebInfoLawCodes" ma:showField="LinkTitleNoMenu" ma:web="303eeafb-7dff-46db-9396-e9c651f530e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14257-579e-4a1f-bbbb-3c8dd7393476" elementFormDefault="qualified">
    <xsd:import namespace="http://schemas.microsoft.com/office/2006/documentManagement/types"/>
    <xsd:import namespace="http://schemas.microsoft.com/office/infopath/2007/PartnerControls"/>
    <xsd:element name="Forfattere" ma:index="28" nillable="true" ma:displayName="Forfattere" ma:list="UserInfo" ma:SharePointGroup="0" ma:internalName="Forfatter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tekode" ma:index="30" nillable="true" ma:displayName="Listekode" ma:internalName="Listekode">
      <xsd:simpleType>
        <xsd:restriction base="dms:Text">
          <xsd:maxLength value="255"/>
        </xsd:restriction>
      </xsd:simpleType>
    </xsd:element>
    <xsd:element name="Nummer" ma:index="31" nillable="true" ma:displayName="Nummer" ma:internalName="Nummer">
      <xsd:simpleType>
        <xsd:restriction base="dms:Text">
          <xsd:maxLength value="255"/>
        </xsd:restriction>
      </xsd:simpleType>
    </xsd:element>
    <xsd:element name="Noegleord" ma:index="32" nillable="true" ma:displayName="Nøgleord" ma:internalName="Noegleord">
      <xsd:simpleType>
        <xsd:restriction base="dms:Text">
          <xsd:maxLength value="255"/>
        </xsd:restriction>
      </xsd:simpleType>
    </xsd:element>
    <xsd:element name="Informationsserie" ma:index="33" nillable="true" ma:displayName="Historisk informationsserie" ma:internalName="Informationsserie">
      <xsd:simpleType>
        <xsd:restriction base="dms:Text">
          <xsd:maxLength value="255"/>
        </xsd:restriction>
      </xsd:simpleType>
    </xsd:element>
    <xsd:element name="Bekraeftelsesdato" ma:index="34" nillable="true" ma:displayName="Bekræftelsesdato" ma:format="DateTime" ma:internalName="Bekraeftelsesdato">
      <xsd:simpleType>
        <xsd:restriction base="dms:DateTime"/>
      </xsd:simpleType>
    </xsd:element>
    <xsd:element name="Revisionsdato" ma:index="35" nillable="true" ma:displayName="Revisionsdato" ma:format="DateTime" ma:internalName="Revisionsdato">
      <xsd:simpleType>
        <xsd:restriction base="dms:DateTime"/>
      </xsd:simpleType>
    </xsd:element>
    <xsd:element name="Sorteringsorden" ma:index="47" nillable="true" ma:displayName="Sorteringsorden" ma:decimals="0" ma:internalName="Sorteringsorden">
      <xsd:simpleType>
        <xsd:restriction base="dms:Number"/>
      </xsd:simpleType>
    </xsd:element>
    <xsd:element name="Kontaktpersoner" ma:index="76" nillable="true" ma:displayName="Kontaktpersoner" ma:list="UserInfo" ma:SharePointGroup="0" ma:internalName="Kontaktperso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ribenter" ma:index="77" nillable="true" ma:displayName="Skribenter" ma:list="UserInfo" ma:SharePointGroup="0" ma:internalName="Skribent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eafb-7dff-46db-9396-e9c651f530ea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57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9" nillable="true" ma:displayName="Taxonomy Catch All Column" ma:description="" ma:hidden="true" ma:list="{00a11604-cdb1-438d-8b4c-a208f6918db7}" ma:internalName="TaxCatchAll" ma:showField="CatchAllData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0" nillable="true" ma:displayName="Taxonomy Catch All Column1" ma:description="" ma:hidden="true" ma:list="{00a11604-cdb1-438d-8b4c-a208f6918db7}" ma:internalName="TaxCatchAllLabel" ma:readOnly="true" ma:showField="CatchAllDataLabel" ma:web="303eeafb-7dff-46db-9396-e9c651f53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19670-a623-4c4a-8cd0-9c7122017949" elementFormDefault="qualified">
    <xsd:import namespace="http://schemas.microsoft.com/office/2006/documentManagement/types"/>
    <xsd:import namespace="http://schemas.microsoft.com/office/infopath/2007/PartnerControls"/>
    <xsd:element name="Afrapportering" ma:index="75" nillable="true" ma:displayName="Afrapportering" ma:list="{126d356a-4f5c-4bbb-91a6-e07af1934e19}" ma:internalName="Afrapportering" ma:showField="LinkTitleNoMenu" ma:web="{303eeafb-7dff-46db-9396-e9c651f530ea}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df750-5352-4088-a10b-a69e290d946e" elementFormDefault="qualified">
    <xsd:import namespace="http://schemas.microsoft.com/office/2006/documentManagement/types"/>
    <xsd:import namespace="http://schemas.microsoft.com/office/infopath/2007/PartnerControls"/>
    <xsd:element name="ProjectID" ma:index="78" nillable="true" ma:displayName="ProjectID (system)" ma:internalName="Project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CB72C9-8315-41B5-AA51-E2F9C50ADD67}"/>
</file>

<file path=customXml/itemProps2.xml><?xml version="1.0" encoding="utf-8"?>
<ds:datastoreItem xmlns:ds="http://schemas.openxmlformats.org/officeDocument/2006/customXml" ds:itemID="{0BD05942-7959-49E8-B13C-9E88E92D0E55}"/>
</file>

<file path=customXml/itemProps3.xml><?xml version="1.0" encoding="utf-8"?>
<ds:datastoreItem xmlns:ds="http://schemas.openxmlformats.org/officeDocument/2006/customXml" ds:itemID="{F047856E-02B8-4AD8-8D85-7D5289A8DAA0}"/>
</file>

<file path=customXml/itemProps4.xml><?xml version="1.0" encoding="utf-8"?>
<ds:datastoreItem xmlns:ds="http://schemas.openxmlformats.org/officeDocument/2006/customXml" ds:itemID="{4E3F9542-2EA5-44DB-BFAB-7F71FEDAB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Videncentret for Landbrug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Historiske afgrødeudbyttefordelinger</dc:title>
  <dc:creator>Ove Lund</dc:creator>
  <cp:lastModifiedBy>Ove Lund</cp:lastModifiedBy>
  <dcterms:created xsi:type="dcterms:W3CDTF">2014-12-03T08:09:51Z</dcterms:created>
  <dcterms:modified xsi:type="dcterms:W3CDTF">2015-02-11T14:47:13Z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0x010100C568DB52D9D0A14D9B2FDCC96666E9F2007948130EC3DB064584E219954237AF3900242457EFB8B24247815D688C526CD44D00C26A9DBCB02B5C4DA1F017B836C045C00060750ADE2E6249BABB5C6118FC133DE800AF2E6DC7107240CAAE62CB7A7C0C3100008EB363A814BD714ABDE344FE6172A0F6</vt:lpwstr>
  </property>
  <property fmtid="{D5CDD505-2E9C-101B-9397-08002B2CF9AE}" pid="3" name="_dlc_DocIdItemGuid">
    <vt:lpwstr>efc88ec8-0e3b-4b5d-b206-2b406e631771</vt:lpwstr>
  </property>
  <property fmtid="{D5CDD505-2E9C-101B-9397-08002B2CF9AE}" pid="4" name="Taksonomi">
    <vt:lpwstr/>
  </property>
  <property fmtid="{D5CDD505-2E9C-101B-9397-08002B2CF9AE}" pid="5" name="Dokumentdato">
    <vt:lpwstr/>
  </property>
  <property fmtid="{D5CDD505-2E9C-101B-9397-08002B2CF9AE}" pid="6" name="Order">
    <vt:r8>4100</vt:r8>
  </property>
  <property fmtid="{D5CDD505-2E9C-101B-9397-08002B2CF9AE}" pid="7" name="xd_ProgID">
    <vt:lpwstr/>
  </property>
  <property fmtid="{D5CDD505-2E9C-101B-9397-08002B2CF9AE}" pid="8" name="_Source">
    <vt:lpwstr/>
  </property>
  <property fmtid="{D5CDD505-2E9C-101B-9397-08002B2CF9AE}" pid="9" name="Kilde2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SchultzId">
    <vt:lpwstr/>
  </property>
  <property fmtid="{D5CDD505-2E9C-101B-9397-08002B2CF9AE}" pid="15" name="P0">
    <vt:bool>false</vt:bool>
  </property>
  <property fmtid="{D5CDD505-2E9C-101B-9397-08002B2CF9AE}" pid="16" name="Placering">
    <vt:lpwstr/>
  </property>
  <property fmtid="{D5CDD505-2E9C-101B-9397-08002B2CF9AE}" pid="17" name="Callname">
    <vt:lpwstr/>
  </property>
  <property fmtid="{D5CDD505-2E9C-101B-9397-08002B2CF9AE}" pid="19" name="Arrangoer">
    <vt:lpwstr/>
  </property>
  <property fmtid="{D5CDD505-2E9C-101B-9397-08002B2CF9AE}" pid="20" name="Titel2">
    <vt:lpwstr/>
  </property>
  <property fmtid="{D5CDD505-2E9C-101B-9397-08002B2CF9AE}" pid="21" name="Omraade">
    <vt:lpwstr/>
  </property>
  <property fmtid="{D5CDD505-2E9C-101B-9397-08002B2CF9AE}" pid="22" name="Hovedomraade">
    <vt:lpwstr/>
  </property>
  <property fmtid="{D5CDD505-2E9C-101B-9397-08002B2CF9AE}" pid="23" name="Shortname">
    <vt:lpwstr/>
  </property>
  <property fmtid="{D5CDD505-2E9C-101B-9397-08002B2CF9AE}" pid="24" name="display_urn">
    <vt:lpwstr>Anja Kruse Christensen (001AKCH)</vt:lpwstr>
  </property>
  <property fmtid="{D5CDD505-2E9C-101B-9397-08002B2CF9AE}" pid="25" name="URL">
    <vt:lpwstr/>
  </property>
  <property fmtid="{D5CDD505-2E9C-101B-9397-08002B2CF9AE}" pid="26" name="Maalrettet">
    <vt:lpwstr/>
  </property>
  <property fmtid="{D5CDD505-2E9C-101B-9397-08002B2CF9AE}" pid="27" name="xd_Signature">
    <vt:bool>false</vt:bool>
  </property>
  <property fmtid="{D5CDD505-2E9C-101B-9397-08002B2CF9AE}" pid="28" name="Type">
    <vt:lpwstr/>
  </property>
  <property fmtid="{D5CDD505-2E9C-101B-9397-08002B2CF9AE}" pid="30" name="Tilmelding">
    <vt:lpwstr/>
  </property>
  <property fmtid="{D5CDD505-2E9C-101B-9397-08002B2CF9AE}" pid="31" name="SummaryLinks2">
    <vt:lpwstr/>
  </property>
  <property fmtid="{D5CDD505-2E9C-101B-9397-08002B2CF9AE}" pid="32" name="Aar">
    <vt:lpwstr/>
  </property>
  <property fmtid="{D5CDD505-2E9C-101B-9397-08002B2CF9AE}" pid="33" name="Menupunkter">
    <vt:lpwstr/>
  </property>
  <property fmtid="{D5CDD505-2E9C-101B-9397-08002B2CF9AE}" pid="34" name="Sted">
    <vt:lpwstr/>
  </property>
</Properties>
</file>